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ashishr\Desktop\"/>
    </mc:Choice>
  </mc:AlternateContent>
  <bookViews>
    <workbookView xWindow="0" yWindow="0" windowWidth="20490" windowHeight="7905" activeTab="1"/>
  </bookViews>
  <sheets>
    <sheet name="LICENSE" sheetId="4" r:id="rId1"/>
    <sheet name="README" sheetId="3" r:id="rId2"/>
    <sheet name="Azure Backup price estimate" sheetId="2" r:id="rId3"/>
    <sheet name="PS script for DPM sources" sheetId="5" r:id="rId4"/>
  </sheets>
  <definedNames>
    <definedName name="GRS_storage_price">0.048</definedName>
    <definedName name="LRS_storage_price">0.024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7" i="5"/>
  <c r="G9" i="5" l="1"/>
  <c r="H5" i="2"/>
  <c r="H6" i="2"/>
  <c r="H7" i="2"/>
  <c r="H8" i="2"/>
  <c r="H9" i="2"/>
  <c r="H10" i="2"/>
  <c r="H11" i="2"/>
  <c r="H12" i="2"/>
  <c r="H13" i="2"/>
  <c r="H4" i="2"/>
  <c r="D5" i="2"/>
  <c r="I5" i="2" s="1"/>
  <c r="D6" i="2"/>
  <c r="I6" i="2" s="1"/>
  <c r="D7" i="2"/>
  <c r="I7" i="2" s="1"/>
  <c r="J7" i="2" s="1"/>
  <c r="D8" i="2"/>
  <c r="I8" i="2" s="1"/>
  <c r="J8" i="2" s="1"/>
  <c r="D9" i="2"/>
  <c r="I9" i="2" s="1"/>
  <c r="D10" i="2"/>
  <c r="I10" i="2" s="1"/>
  <c r="D11" i="2"/>
  <c r="I11" i="2" s="1"/>
  <c r="J11" i="2" s="1"/>
  <c r="D12" i="2"/>
  <c r="I12" i="2" s="1"/>
  <c r="J12" i="2" s="1"/>
  <c r="D13" i="2"/>
  <c r="I13" i="2" s="1"/>
  <c r="D4" i="2"/>
  <c r="I4" i="2" s="1"/>
  <c r="I14" i="2" l="1"/>
  <c r="J16" i="2" s="1"/>
  <c r="J10" i="2"/>
  <c r="J6" i="2"/>
  <c r="J13" i="2"/>
  <c r="J9" i="2"/>
  <c r="J5" i="2"/>
  <c r="J4" i="2"/>
  <c r="J14" i="2" l="1"/>
  <c r="L15" i="2" s="1"/>
</calcChain>
</file>

<file path=xl/sharedStrings.xml><?xml version="1.0" encoding="utf-8"?>
<sst xmlns="http://schemas.openxmlformats.org/spreadsheetml/2006/main" count="52" uniqueCount="48">
  <si>
    <t>Azure Backup - TCO calculator</t>
  </si>
  <si>
    <t xml:space="preserve">[ Details at: http://azure.microsoft.com/en-us/pricing/details/backup ] </t>
  </si>
  <si>
    <t>What impacts the Azure Backup storage?</t>
  </si>
  <si>
    <t>Introduction</t>
  </si>
  <si>
    <r>
      <t xml:space="preserve">Frequently asked questions are:
1.  What is a protected instance? How do I calculate the number of instances I have?
2. How do I estimate the amount of Azure storage my backups will consume?
Some of these are answered in the FAQ on the pricing page. 
</t>
    </r>
    <r>
      <rPr>
        <b/>
        <sz val="10"/>
        <color theme="1"/>
        <rFont val="Segoe UI Light"/>
        <family val="2"/>
      </rPr>
      <t>Helping you estimate the Azure Backup bill is the purpose of this excel sheet.</t>
    </r>
  </si>
  <si>
    <t>The amount of data stored in Azure Backup is impacted by a few factors:
1. The size of the primary data source
2. The frequency of the backup jobs
3. How long the backup data is retained in Azure
4. The amount of churn (or "new data") that is generated at each backup
5. The amount of compression applied to the data</t>
  </si>
  <si>
    <t>As you can imagine, this is not an easy question to answer accurately. However, you can still get an estimate by taking a few assumptions. 
We've plugged in some assumptions by default to make things simple, but you should change these to the actual values if you have them. For most of you using the sheet, the assumptions would be sufficient.</t>
  </si>
  <si>
    <t>What about the Protected Instances?</t>
  </si>
  <si>
    <t>What does your infrastructure look like?</t>
  </si>
  <si>
    <t>Size (GB)</t>
  </si>
  <si>
    <t>Churn</t>
  </si>
  <si>
    <t>Backup Freq.</t>
  </si>
  <si>
    <t>Primary datasource</t>
  </si>
  <si>
    <t>Daily</t>
  </si>
  <si>
    <t>Monthly</t>
  </si>
  <si>
    <t>Weekly</t>
  </si>
  <si>
    <t>Azure Backup monthly bill (estimate)</t>
  </si>
  <si>
    <t>Protected Instances</t>
  </si>
  <si>
    <t>Azure Storage (GB)</t>
  </si>
  <si>
    <t>Backup frequency, Churn, Recovery Points</t>
  </si>
  <si>
    <t>Monthly charges</t>
  </si>
  <si>
    <t>Azure IaaS VM</t>
  </si>
  <si>
    <t>LRS/GRS</t>
  </si>
  <si>
    <t>LRS</t>
  </si>
  <si>
    <t>Monthly bill with older 20¢/GB pricing =</t>
  </si>
  <si>
    <t xml:space="preserve"> </t>
  </si>
  <si>
    <t>Total</t>
  </si>
  <si>
    <t>savings compared to previous pricing</t>
  </si>
  <si>
    <t>… and remember that you get a bunch of stuff free!</t>
  </si>
  <si>
    <r>
      <t xml:space="preserve">Azure Backup uses </t>
    </r>
    <r>
      <rPr>
        <i/>
        <sz val="10"/>
        <color theme="1"/>
        <rFont val="Segoe UI Light"/>
        <family val="2"/>
      </rPr>
      <t>Protected Instances</t>
    </r>
    <r>
      <rPr>
        <sz val="10"/>
        <color theme="1"/>
        <rFont val="Segoe UI Light"/>
        <family val="2"/>
      </rPr>
      <t xml:space="preserve">as the unit for billing customers for the </t>
    </r>
    <r>
      <rPr>
        <b/>
        <sz val="10"/>
        <color theme="1"/>
        <rFont val="Segoe UI Light"/>
        <family val="2"/>
      </rPr>
      <t xml:space="preserve">Backup Software </t>
    </r>
    <r>
      <rPr>
        <sz val="10"/>
        <color theme="1"/>
        <rFont val="Segoe UI Light"/>
        <family val="2"/>
      </rPr>
      <t xml:space="preserve">management. Additionally, all </t>
    </r>
    <r>
      <rPr>
        <b/>
        <sz val="10"/>
        <color theme="1"/>
        <rFont val="Segoe UI Light"/>
        <family val="2"/>
      </rPr>
      <t>Backup Storage</t>
    </r>
    <r>
      <rPr>
        <sz val="10"/>
        <color theme="1"/>
        <rFont val="Segoe UI Light"/>
        <family val="2"/>
      </rPr>
      <t xml:space="preserve"> gets billed at Block Blob storage rates.</t>
    </r>
  </si>
  <si>
    <r>
      <t xml:space="preserve">So you don’t have anything on your bill more than </t>
    </r>
    <r>
      <rPr>
        <b/>
        <sz val="10"/>
        <color theme="1"/>
        <rFont val="Segoe UI Light"/>
        <family val="2"/>
      </rPr>
      <t>Backup Software</t>
    </r>
    <r>
      <rPr>
        <sz val="10"/>
        <color theme="1"/>
        <rFont val="Segoe UI Light"/>
        <family val="2"/>
      </rPr>
      <t xml:space="preserve"> (Protected Instances) and </t>
    </r>
    <r>
      <rPr>
        <b/>
        <sz val="10"/>
        <color theme="1"/>
        <rFont val="Segoe UI Light"/>
        <family val="2"/>
      </rPr>
      <t>Backup Storage</t>
    </r>
    <r>
      <rPr>
        <sz val="10"/>
        <color theme="1"/>
        <rFont val="Segoe UI Light"/>
        <family val="2"/>
      </rPr>
      <t xml:space="preserve"> (Block blob)</t>
    </r>
  </si>
  <si>
    <t>License</t>
  </si>
  <si>
    <t>The MIT License (MIT)</t>
  </si>
  <si>
    <t>Copyright (c)</t>
  </si>
  <si>
    <t>Permission is hereby granted, free of charge, to any person obtaining a copy of this software and associated documentation files (the "Software"), to deal in the Software without restriction, including without limitation the rights to use, copy, modify, merge, publish, distribute, sublicense, and/or sell copies of the Software, and to permit persons to whom the Software is furnished to do so, subject to the following conditions:</t>
  </si>
  <si>
    <t>The above copyright notice and this permission notice shall be included in all copies or substantial portions of the Software.</t>
  </si>
  <si>
    <t>THE SOFTWARE IS PROVIDED "AS IS", WITHOUT WARRANTY OF ANY KIND, EXPRESS OR IMPLIED, INCLUDING BUT NOT LIMITED TO THE WARRANTIES OF MERCHANTABILITY, FITNESS FOR A PARTICULAR PURPOSE AND NONINFRINGEMENT. IN NO EVENT SHALL THE AUTHORS OR COPYRIGHT HOLDERS BE LIABLE FOR ANY CLAIM, DAMAGES OR OTHER LIABILITY, WHETHER IN AN ACTION OF CONTRACT, TORT OR OTHERWISE, ARISING FROM, OUT OF OR IN CONNECTION WITH THE SOFTWARE OR THE USE OR OTHER DEALINGS IN THE SOFTWARE.</t>
  </si>
  <si>
    <t xml:space="preserve">If you have used the </t>
  </si>
  <si>
    <t>PowerShell script to estimate the usage for DPM datasources</t>
  </si>
  <si>
    <t>Click here</t>
  </si>
  <si>
    <r>
      <t xml:space="preserve">Again, in </t>
    </r>
    <r>
      <rPr>
        <u/>
        <sz val="10"/>
        <color theme="1"/>
        <rFont val="Segoe UI Light"/>
        <family val="2"/>
      </rPr>
      <t>most</t>
    </r>
    <r>
      <rPr>
        <sz val="10"/>
        <color theme="1"/>
        <rFont val="Segoe UI Light"/>
        <family val="2"/>
      </rPr>
      <t xml:space="preserve"> cases this is very simple to calculate. All you need to know is the size of the Windows Server or Virtual Machine.</t>
    </r>
  </si>
  <si>
    <t>Once you plug in the size information, the excel sheet takes care of the rest.</t>
  </si>
  <si>
    <t>Start now!</t>
  </si>
  <si>
    <t>Protected instances</t>
  </si>
  <si>
    <t>Storage for 30 days</t>
  </si>
  <si>
    <t>Plug in the output of the PowerShell script…</t>
  </si>
  <si>
    <t>30 days of storage (GB)</t>
  </si>
  <si>
    <t>Sample 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</si>
</sst>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7">
    <font>
      <sz val="11"/>
      <color theme="1"/>
      <name val="Calibri"/>
      <family val="2"/>
      <scheme val="minor"/>
    </font>
    <font>
      <sz val="11"/>
      <color theme="1"/>
      <name val="Calibri"/>
      <family val="2"/>
      <scheme val="minor"/>
    </font>
    <font>
      <b/>
      <sz val="15"/>
      <color theme="3"/>
      <name val="Calibri"/>
      <family val="2"/>
      <scheme val="minor"/>
    </font>
    <font>
      <i/>
      <sz val="11"/>
      <color rgb="FF7F7F7F"/>
      <name val="Calibri"/>
      <family val="2"/>
      <scheme val="minor"/>
    </font>
    <font>
      <sz val="11"/>
      <color theme="1"/>
      <name val="Segoe UI Light"/>
      <family val="2"/>
    </font>
    <font>
      <b/>
      <sz val="15"/>
      <color theme="3"/>
      <name val="Segoe UI Light"/>
      <family val="2"/>
    </font>
    <font>
      <sz val="10"/>
      <color theme="1"/>
      <name val="Segoe UI Light"/>
      <family val="2"/>
    </font>
    <font>
      <sz val="11"/>
      <color theme="1"/>
      <name val="Segoe UI Black"/>
      <family val="2"/>
    </font>
    <font>
      <i/>
      <sz val="10"/>
      <color theme="1"/>
      <name val="Segoe UI Light"/>
      <family val="2"/>
    </font>
    <font>
      <i/>
      <sz val="10"/>
      <color rgb="FF7F7F7F"/>
      <name val="Calibri"/>
      <family val="2"/>
      <scheme val="minor"/>
    </font>
    <font>
      <b/>
      <sz val="10"/>
      <color theme="1"/>
      <name val="Segoe UI Light"/>
      <family val="2"/>
    </font>
    <font>
      <b/>
      <sz val="11"/>
      <color theme="1"/>
      <name val="Segoe UI Black"/>
      <family val="2"/>
    </font>
    <font>
      <u/>
      <sz val="10"/>
      <color theme="1"/>
      <name val="Segoe UI Light"/>
      <family val="2"/>
    </font>
    <font>
      <b/>
      <sz val="10"/>
      <color theme="1"/>
      <name val="Segoe Semibold"/>
      <family val="2"/>
    </font>
    <font>
      <b/>
      <sz val="10"/>
      <color theme="1"/>
      <name val="Segoe UI Black"/>
      <family val="2"/>
    </font>
    <font>
      <sz val="10"/>
      <color theme="1"/>
      <name val="Segoe Semibold"/>
      <family val="2"/>
    </font>
    <font>
      <sz val="10"/>
      <color theme="0" tint="-0.34998626667073579"/>
      <name val="Segoe UI Black"/>
      <family val="2"/>
    </font>
    <font>
      <sz val="10"/>
      <color theme="0" tint="-0.34998626667073579"/>
      <name val="Segoe UI Light"/>
      <family val="2"/>
    </font>
    <font>
      <sz val="8.25"/>
      <color rgb="FF333333"/>
      <name val="Inherit"/>
    </font>
    <font>
      <sz val="33"/>
      <color rgb="FF707070"/>
      <name val="Segoe UI Light"/>
      <family val="2"/>
    </font>
    <font>
      <u/>
      <sz val="11"/>
      <color theme="10"/>
      <name val="Calibri"/>
      <family val="2"/>
      <scheme val="minor"/>
    </font>
    <font>
      <sz val="14"/>
      <name val="Segoe UI Black"/>
      <family val="2"/>
    </font>
    <font>
      <u/>
      <sz val="10"/>
      <color theme="10"/>
      <name val="Segoe UI Light"/>
      <family val="2"/>
    </font>
    <font>
      <b/>
      <sz val="10"/>
      <color theme="1"/>
      <name val="Segoe UI Semibold"/>
      <family val="2"/>
    </font>
    <font>
      <sz val="16"/>
      <color theme="1"/>
      <name val="Segoe UI Light"/>
      <family val="2"/>
    </font>
    <font>
      <b/>
      <sz val="16"/>
      <color theme="1"/>
      <name val="Segoe UI Light"/>
      <family val="2"/>
    </font>
    <font>
      <sz val="10"/>
      <color theme="0" tint="-0.499984740745262"/>
      <name val="Segoe UI Black"/>
      <family val="2"/>
    </font>
  </fonts>
  <fills count="8">
    <fill>
      <patternFill patternType="none"/>
    </fill>
    <fill>
      <patternFill patternType="gray125"/>
    </fill>
    <fill>
      <patternFill patternType="solid">
        <fgColor theme="6" tint="0.79998168889431442"/>
        <bgColor indexed="65"/>
      </patternFill>
    </fill>
    <fill>
      <patternFill patternType="solid">
        <fgColor theme="3" tint="0.79998168889431442"/>
        <bgColor indexed="64"/>
      </patternFill>
    </fill>
    <fill>
      <patternFill patternType="solid">
        <fgColor theme="2"/>
        <bgColor indexed="64"/>
      </patternFill>
    </fill>
    <fill>
      <patternFill patternType="solid">
        <fgColor rgb="FFFFFFCC"/>
      </patternFill>
    </fill>
    <fill>
      <patternFill patternType="solid">
        <fgColor theme="7"/>
        <bgColor indexed="64"/>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double">
        <color indexed="64"/>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double">
        <color theme="0" tint="-0.34998626667073579"/>
      </bottom>
      <diagonal/>
    </border>
    <border>
      <left style="thin">
        <color rgb="FFB2B2B2"/>
      </left>
      <right style="thin">
        <color rgb="FFB2B2B2"/>
      </right>
      <top style="thin">
        <color rgb="FFB2B2B2"/>
      </top>
      <bottom style="thin">
        <color rgb="FFB2B2B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1" fillId="2" borderId="0" applyNumberFormat="0" applyBorder="0" applyAlignment="0" applyProtection="0"/>
    <xf numFmtId="0" fontId="1" fillId="5" borderId="12" applyNumberFormat="0" applyFont="0" applyAlignment="0" applyProtection="0"/>
    <xf numFmtId="0" fontId="20" fillId="0" borderId="0" applyNumberFormat="0" applyFill="0" applyBorder="0" applyAlignment="0" applyProtection="0"/>
  </cellStyleXfs>
  <cellXfs count="67">
    <xf numFmtId="0" fontId="0" fillId="0" borderId="0" xfId="0"/>
    <xf numFmtId="0" fontId="4" fillId="0" borderId="0" xfId="0" applyFont="1"/>
    <xf numFmtId="0" fontId="4" fillId="0" borderId="0" xfId="0" applyFont="1" applyAlignment="1">
      <alignment vertical="top" wrapText="1"/>
    </xf>
    <xf numFmtId="0" fontId="6" fillId="0" borderId="0" xfId="0" applyFont="1"/>
    <xf numFmtId="0" fontId="6" fillId="0" borderId="0" xfId="0" applyFont="1" applyAlignment="1">
      <alignment vertical="top" wrapText="1"/>
    </xf>
    <xf numFmtId="0" fontId="6" fillId="0" borderId="0" xfId="0" applyFont="1" applyAlignment="1">
      <alignment horizontal="center"/>
    </xf>
    <xf numFmtId="9" fontId="6" fillId="0" borderId="0" xfId="0" applyNumberFormat="1" applyFont="1" applyAlignment="1">
      <alignment horizontal="center"/>
    </xf>
    <xf numFmtId="0" fontId="6" fillId="0" borderId="2" xfId="0" applyFont="1" applyBorder="1" applyAlignment="1">
      <alignment horizontal="center"/>
    </xf>
    <xf numFmtId="0" fontId="13" fillId="0" borderId="0" xfId="0" applyFont="1"/>
    <xf numFmtId="0" fontId="13" fillId="0" borderId="0" xfId="0" applyFont="1" applyAlignment="1">
      <alignment horizontal="center"/>
    </xf>
    <xf numFmtId="0" fontId="15" fillId="0" borderId="0" xfId="0" applyFont="1" applyAlignment="1">
      <alignment horizontal="center"/>
    </xf>
    <xf numFmtId="9" fontId="17" fillId="0" borderId="0" xfId="0" applyNumberFormat="1" applyFont="1" applyBorder="1" applyAlignment="1">
      <alignment horizontal="center"/>
    </xf>
    <xf numFmtId="0" fontId="6" fillId="0" borderId="3" xfId="0" applyFont="1" applyBorder="1"/>
    <xf numFmtId="0" fontId="17" fillId="0" borderId="7" xfId="0" applyFont="1" applyBorder="1" applyAlignment="1">
      <alignment horizontal="center"/>
    </xf>
    <xf numFmtId="0" fontId="17" fillId="0" borderId="3" xfId="0" applyFont="1" applyBorder="1" applyAlignment="1">
      <alignment horizontal="center"/>
    </xf>
    <xf numFmtId="0" fontId="17" fillId="0" borderId="8" xfId="0" applyFont="1" applyBorder="1" applyAlignment="1">
      <alignment horizontal="center"/>
    </xf>
    <xf numFmtId="9" fontId="17" fillId="0" borderId="9" xfId="0" applyNumberFormat="1" applyFont="1" applyBorder="1" applyAlignment="1">
      <alignment horizontal="center"/>
    </xf>
    <xf numFmtId="0" fontId="17" fillId="0" borderId="10" xfId="0" applyFont="1" applyBorder="1" applyAlignment="1">
      <alignment horizontal="center"/>
    </xf>
    <xf numFmtId="44" fontId="6" fillId="0" borderId="0" xfId="0" applyNumberFormat="1" applyFont="1" applyAlignment="1">
      <alignment horizontal="center"/>
    </xf>
    <xf numFmtId="44" fontId="6" fillId="0" borderId="11" xfId="0" applyNumberFormat="1" applyFont="1" applyBorder="1" applyAlignment="1">
      <alignment horizontal="center"/>
    </xf>
    <xf numFmtId="44" fontId="14" fillId="0" borderId="0" xfId="0" applyNumberFormat="1" applyFont="1" applyAlignment="1">
      <alignment horizontal="center"/>
    </xf>
    <xf numFmtId="9" fontId="11" fillId="0" borderId="0" xfId="1" applyFont="1" applyAlignment="1">
      <alignment horizontal="left"/>
    </xf>
    <xf numFmtId="0" fontId="6" fillId="0" borderId="11" xfId="0" applyFont="1" applyBorder="1" applyAlignment="1">
      <alignment horizont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0" fillId="0" borderId="0" xfId="0" applyFill="1" applyBorder="1" applyAlignment="1">
      <alignment horizontal="left" vertical="center" indent="1"/>
    </xf>
    <xf numFmtId="0" fontId="0" fillId="0" borderId="0" xfId="0" applyFill="1" applyBorder="1"/>
    <xf numFmtId="0" fontId="18" fillId="0" borderId="0" xfId="0" applyFont="1" applyBorder="1" applyAlignment="1">
      <alignment horizontal="left" vertical="top" wrapText="1"/>
    </xf>
    <xf numFmtId="0" fontId="5" fillId="0" borderId="1" xfId="2" applyFont="1" applyAlignment="1">
      <alignment horizontal="center"/>
    </xf>
    <xf numFmtId="0" fontId="6" fillId="0" borderId="0" xfId="0" applyFont="1" applyAlignment="1">
      <alignment horizontal="left" vertical="top" wrapText="1"/>
    </xf>
    <xf numFmtId="0" fontId="9" fillId="0" borderId="0" xfId="3" applyFont="1" applyAlignment="1">
      <alignment horizontal="left" vertical="top" wrapText="1"/>
    </xf>
    <xf numFmtId="0" fontId="7" fillId="2" borderId="0" xfId="4" applyFont="1" applyAlignment="1">
      <alignment horizontal="left"/>
    </xf>
    <xf numFmtId="0" fontId="7" fillId="4" borderId="0" xfId="4" applyFont="1" applyFill="1" applyAlignment="1">
      <alignment horizontal="left"/>
    </xf>
    <xf numFmtId="0" fontId="16" fillId="3" borderId="4" xfId="0" applyFont="1" applyFill="1" applyBorder="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0" fontId="7" fillId="4" borderId="0" xfId="4" applyFont="1" applyFill="1" applyAlignment="1">
      <alignment horizontal="center"/>
    </xf>
    <xf numFmtId="0" fontId="6" fillId="0" borderId="0" xfId="0" applyFont="1" applyAlignment="1">
      <alignment horizontal="right"/>
    </xf>
    <xf numFmtId="0" fontId="21" fillId="7" borderId="13" xfId="6" applyFont="1" applyFill="1" applyBorder="1" applyAlignment="1">
      <alignment horizontal="center" vertical="center"/>
    </xf>
    <xf numFmtId="0" fontId="21" fillId="7" borderId="14" xfId="6" applyFont="1" applyFill="1" applyBorder="1" applyAlignment="1">
      <alignment horizontal="center" vertical="center"/>
    </xf>
    <xf numFmtId="0" fontId="21" fillId="7" borderId="15" xfId="6" applyFont="1" applyFill="1" applyBorder="1" applyAlignment="1">
      <alignment horizontal="center" vertical="center"/>
    </xf>
    <xf numFmtId="0" fontId="21" fillId="7" borderId="16"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14" xfId="6" applyFont="1" applyFill="1" applyBorder="1" applyAlignment="1">
      <alignment horizontal="center" vertical="center"/>
    </xf>
    <xf numFmtId="0" fontId="21" fillId="6" borderId="15" xfId="6" applyFont="1" applyFill="1" applyBorder="1" applyAlignment="1">
      <alignment horizontal="center" vertical="center"/>
    </xf>
    <xf numFmtId="0" fontId="21" fillId="6" borderId="16" xfId="6" applyFont="1" applyFill="1" applyBorder="1" applyAlignment="1">
      <alignment horizontal="center" vertical="center"/>
    </xf>
    <xf numFmtId="0" fontId="22" fillId="0" borderId="0" xfId="6" applyFont="1" applyAlignment="1">
      <alignment horizontal="left"/>
    </xf>
    <xf numFmtId="0" fontId="23" fillId="0" borderId="0" xfId="0" applyFont="1" applyAlignment="1">
      <alignment horizontal="center"/>
    </xf>
    <xf numFmtId="0" fontId="6" fillId="0" borderId="17" xfId="0" applyFont="1" applyBorder="1" applyAlignment="1">
      <alignment horizontal="center"/>
    </xf>
    <xf numFmtId="44" fontId="24" fillId="0" borderId="13" xfId="0" applyNumberFormat="1" applyFont="1" applyBorder="1" applyAlignment="1">
      <alignment horizontal="center" vertical="center"/>
    </xf>
    <xf numFmtId="44" fontId="24" fillId="0" borderId="14" xfId="0" applyNumberFormat="1" applyFont="1" applyBorder="1" applyAlignment="1">
      <alignment horizontal="center" vertical="center"/>
    </xf>
    <xf numFmtId="44" fontId="24" fillId="0" borderId="15" xfId="0" applyNumberFormat="1" applyFont="1" applyBorder="1" applyAlignment="1">
      <alignment horizontal="center" vertical="center"/>
    </xf>
    <xf numFmtId="44" fontId="24" fillId="0" borderId="16" xfId="0" applyNumberFormat="1" applyFont="1" applyBorder="1" applyAlignment="1">
      <alignment horizontal="center" vertical="center"/>
    </xf>
    <xf numFmtId="44" fontId="24" fillId="0" borderId="13" xfId="0" applyNumberFormat="1" applyFont="1" applyBorder="1" applyAlignment="1">
      <alignment horizontal="center"/>
    </xf>
    <xf numFmtId="44" fontId="24" fillId="0" borderId="14" xfId="0" applyNumberFormat="1" applyFont="1" applyBorder="1" applyAlignment="1">
      <alignment horizontal="center"/>
    </xf>
    <xf numFmtId="44" fontId="24" fillId="0" borderId="15" xfId="0" applyNumberFormat="1" applyFont="1" applyBorder="1" applyAlignment="1">
      <alignment horizontal="center"/>
    </xf>
    <xf numFmtId="44" fontId="24" fillId="0" borderId="16" xfId="0" applyNumberFormat="1" applyFont="1" applyBorder="1" applyAlignment="1">
      <alignment horizontal="center"/>
    </xf>
    <xf numFmtId="44" fontId="25" fillId="0" borderId="13" xfId="0" applyNumberFormat="1" applyFont="1" applyBorder="1" applyAlignment="1">
      <alignment horizontal="center" vertical="center"/>
    </xf>
    <xf numFmtId="44" fontId="25" fillId="0" borderId="14" xfId="0" applyNumberFormat="1" applyFont="1" applyBorder="1" applyAlignment="1">
      <alignment horizontal="center" vertical="center"/>
    </xf>
    <xf numFmtId="44" fontId="25" fillId="0" borderId="15" xfId="0" applyNumberFormat="1" applyFont="1" applyBorder="1" applyAlignment="1">
      <alignment horizontal="center" vertical="center"/>
    </xf>
    <xf numFmtId="44" fontId="25" fillId="0" borderId="16" xfId="0" applyNumberFormat="1" applyFont="1" applyBorder="1" applyAlignment="1">
      <alignment horizontal="center" vertical="center"/>
    </xf>
    <xf numFmtId="44" fontId="25" fillId="0" borderId="18" xfId="0" applyNumberFormat="1" applyFont="1" applyBorder="1" applyAlignment="1">
      <alignment horizontal="center" vertical="center"/>
    </xf>
    <xf numFmtId="44" fontId="25" fillId="0" borderId="17" xfId="0" applyNumberFormat="1" applyFont="1" applyBorder="1" applyAlignment="1">
      <alignment horizontal="center" vertical="center"/>
    </xf>
    <xf numFmtId="0" fontId="6" fillId="5" borderId="12" xfId="5" applyFont="1" applyAlignment="1">
      <alignment horizontal="center"/>
    </xf>
    <xf numFmtId="3" fontId="6" fillId="5" borderId="12" xfId="5" applyNumberFormat="1" applyFont="1" applyAlignment="1">
      <alignment horizontal="center"/>
    </xf>
    <xf numFmtId="9" fontId="6" fillId="5" borderId="12" xfId="5" applyNumberFormat="1" applyFont="1" applyAlignment="1">
      <alignment horizontal="center"/>
    </xf>
    <xf numFmtId="0" fontId="26" fillId="0" borderId="0" xfId="0" applyFont="1" applyAlignment="1">
      <alignment horizontal="center"/>
    </xf>
  </cellXfs>
  <cellStyles count="7">
    <cellStyle name="20% - Accent3" xfId="4" builtinId="38"/>
    <cellStyle name="Explanatory Text" xfId="3" builtinId="53"/>
    <cellStyle name="Heading 1" xfId="2" builtinId="16"/>
    <cellStyle name="Hyperlink" xfId="6" builtinId="8"/>
    <cellStyle name="Normal" xfId="0" builtinId="0"/>
    <cellStyle name="Note" xfId="5" builtinId="10"/>
    <cellStyle name="Percent" xfId="1" builtinId="5"/>
  </cellStyles>
  <dxfs count="30">
    <dxf>
      <font>
        <color rgb="FF006100"/>
      </font>
      <fill>
        <patternFill>
          <bgColor rgb="FFC6EFCE"/>
        </patternFill>
      </fill>
    </dxf>
    <dxf>
      <font>
        <b val="0"/>
        <i val="0"/>
        <strike val="0"/>
        <condense val="0"/>
        <extend val="0"/>
        <outline val="0"/>
        <shadow val="0"/>
        <u val="none"/>
        <vertAlign val="baseline"/>
        <sz val="10"/>
        <color theme="1"/>
        <name val="Segoe UI Light"/>
        <scheme val="none"/>
      </font>
      <numFmt numFmtId="34" formatCode="_(&quot;$&quot;* #,##0.00_);_(&quot;$&quot;* \(#,##0.0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numFmt numFmtId="34" formatCode="_(&quot;$&quot;* #,##0.00_);_(&quot;$&quot;* \(#,##0.00\);_(&quot;$&quot;* &quot;-&quot;??_);_(@_)"/>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dxf>
    <dxf>
      <font>
        <b val="0"/>
        <i val="0"/>
        <strike val="0"/>
        <condense val="0"/>
        <extend val="0"/>
        <outline val="0"/>
        <shadow val="0"/>
        <u val="none"/>
        <vertAlign val="baseline"/>
        <sz val="10"/>
        <color theme="1"/>
        <name val="Segoe UI Light"/>
        <scheme val="none"/>
      </font>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Light"/>
        <scheme val="none"/>
      </font>
    </dxf>
    <dxf>
      <font>
        <b val="0"/>
        <i val="0"/>
        <strike val="0"/>
        <condense val="0"/>
        <extend val="0"/>
        <outline val="0"/>
        <shadow val="0"/>
        <u val="none"/>
        <vertAlign val="baseline"/>
        <sz val="10"/>
        <color theme="1"/>
        <name val="Segoe UI Light"/>
        <scheme val="none"/>
      </font>
    </dxf>
    <dxf>
      <font>
        <b val="0"/>
        <i val="0"/>
        <strike val="0"/>
        <condense val="0"/>
        <extend val="0"/>
        <outline val="0"/>
        <shadow val="0"/>
        <u val="none"/>
        <vertAlign val="baseline"/>
        <sz val="10"/>
        <color theme="1"/>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Segoe Semibold"/>
        <scheme val="none"/>
      </font>
      <alignment horizontal="center" vertical="bottom" textRotation="0" wrapText="0" indent="0" justifyLastLine="0" shrinkToFit="0" readingOrder="0"/>
    </dxf>
    <dxf>
      <font>
        <strike val="0"/>
        <outline val="0"/>
        <shadow val="0"/>
        <u val="none"/>
        <vertAlign val="baseline"/>
        <sz val="10"/>
        <color theme="0" tint="-0.34998626667073579"/>
      </font>
      <alignment horizontal="center" vertical="bottom" textRotation="0" wrapText="0" indent="0" justifyLastLine="0" shrinkToFit="0" readingOrder="0"/>
    </dxf>
    <dxf>
      <font>
        <strike val="0"/>
        <outline val="0"/>
        <shadow val="0"/>
        <u val="none"/>
        <vertAlign val="baseline"/>
        <sz val="10"/>
        <color theme="1"/>
      </font>
    </dxf>
    <dxf>
      <font>
        <b val="0"/>
        <i val="0"/>
        <strike val="0"/>
        <condense val="0"/>
        <extend val="0"/>
        <outline val="0"/>
        <shadow val="0"/>
        <u val="none"/>
        <vertAlign val="baseline"/>
        <sz val="10"/>
        <color theme="0" tint="-0.34998626667073579"/>
        <name val="Segoe UI Light"/>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Segoe UI Light"/>
        <scheme val="none"/>
      </font>
      <numFmt numFmtId="13" formatCode="0%"/>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0" tint="-0.34998626667073579"/>
        <name val="Segoe UI Light"/>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Segoe UI Light"/>
        <scheme val="none"/>
      </font>
      <alignment horizontal="center" vertical="bottom" textRotation="0" wrapText="0" indent="0" justifyLastLine="0" shrinkToFit="0" readingOrder="0"/>
      <border diagonalUp="0" diagonalDown="0" outline="0">
        <left/>
        <right/>
        <top/>
        <bottom/>
      </border>
    </dxf>
    <dxf>
      <border outline="0">
        <left style="thin">
          <color indexed="64"/>
        </left>
        <right style="thin">
          <color indexed="64"/>
        </right>
        <bottom style="thin">
          <color indexed="64"/>
        </bottom>
      </border>
    </dxf>
    <dxf>
      <font>
        <strike val="0"/>
        <outline val="0"/>
        <shadow val="0"/>
        <u val="none"/>
        <vertAlign val="baseline"/>
        <sz val="10"/>
        <color theme="0" tint="-0.34998626667073579"/>
      </font>
    </dxf>
    <dxf>
      <font>
        <strike val="0"/>
        <outline val="0"/>
        <shadow val="0"/>
        <u val="none"/>
        <vertAlign val="baseline"/>
        <sz val="10"/>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152400</xdr:colOff>
      <xdr:row>8</xdr:row>
      <xdr:rowOff>19050</xdr:rowOff>
    </xdr:from>
    <xdr:to>
      <xdr:col>11</xdr:col>
      <xdr:colOff>66675</xdr:colOff>
      <xdr:row>10</xdr:row>
      <xdr:rowOff>38100</xdr:rowOff>
    </xdr:to>
    <xdr:sp macro="" textlink="">
      <xdr:nvSpPr>
        <xdr:cNvPr id="2" name="Right Arrow 1"/>
        <xdr:cNvSpPr/>
      </xdr:nvSpPr>
      <xdr:spPr>
        <a:xfrm>
          <a:off x="5829300" y="1752600"/>
          <a:ext cx="523875" cy="438150"/>
        </a:xfrm>
        <a:prstGeom prst="right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US" sz="1100"/>
        </a:p>
      </xdr:txBody>
    </xdr:sp>
    <xdr:clientData/>
  </xdr:twoCellAnchor>
  <xdr:twoCellAnchor>
    <xdr:from>
      <xdr:col>21</xdr:col>
      <xdr:colOff>257175</xdr:colOff>
      <xdr:row>8</xdr:row>
      <xdr:rowOff>0</xdr:rowOff>
    </xdr:from>
    <xdr:to>
      <xdr:col>22</xdr:col>
      <xdr:colOff>171450</xdr:colOff>
      <xdr:row>10</xdr:row>
      <xdr:rowOff>19050</xdr:rowOff>
    </xdr:to>
    <xdr:sp macro="" textlink="">
      <xdr:nvSpPr>
        <xdr:cNvPr id="4" name="Right Arrow 3"/>
        <xdr:cNvSpPr/>
      </xdr:nvSpPr>
      <xdr:spPr>
        <a:xfrm>
          <a:off x="12334875" y="1733550"/>
          <a:ext cx="523875" cy="438150"/>
        </a:xfrm>
        <a:prstGeom prst="right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23</xdr:col>
      <xdr:colOff>1</xdr:colOff>
      <xdr:row>15</xdr:row>
      <xdr:rowOff>161925</xdr:rowOff>
    </xdr:from>
    <xdr:to>
      <xdr:col>30</xdr:col>
      <xdr:colOff>9526</xdr:colOff>
      <xdr:row>20</xdr:row>
      <xdr:rowOff>73002</xdr:rowOff>
    </xdr:to>
    <xdr:pic>
      <xdr:nvPicPr>
        <xdr:cNvPr id="5" name="Picture 4"/>
        <xdr:cNvPicPr>
          <a:picLocks noChangeAspect="1"/>
        </xdr:cNvPicPr>
      </xdr:nvPicPr>
      <xdr:blipFill>
        <a:blip xmlns:r="http://schemas.openxmlformats.org/officeDocument/2006/relationships" r:embed="rId1">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2992101" y="2524125"/>
          <a:ext cx="4191000" cy="958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xdr:row>
      <xdr:rowOff>152400</xdr:rowOff>
    </xdr:from>
    <xdr:to>
      <xdr:col>12</xdr:col>
      <xdr:colOff>962025</xdr:colOff>
      <xdr:row>5</xdr:row>
      <xdr:rowOff>47624</xdr:rowOff>
    </xdr:to>
    <xdr:sp macro="" textlink="">
      <xdr:nvSpPr>
        <xdr:cNvPr id="2" name="Left Arrow Callout 1"/>
        <xdr:cNvSpPr/>
      </xdr:nvSpPr>
      <xdr:spPr>
        <a:xfrm>
          <a:off x="8391525" y="333375"/>
          <a:ext cx="1704975" cy="657224"/>
        </a:xfrm>
        <a:prstGeom prst="leftArrowCallout">
          <a:avLst>
            <a:gd name="adj1" fmla="val 4405"/>
            <a:gd name="adj2" fmla="val 4770"/>
            <a:gd name="adj3" fmla="val 6401"/>
            <a:gd name="adj4" fmla="val 83448"/>
          </a:avLst>
        </a:prstGeom>
        <a:ln>
          <a:solidFill>
            <a:srgbClr val="00B0F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US" sz="1000">
              <a:solidFill>
                <a:srgbClr val="00B0F0"/>
              </a:solidFill>
              <a:latin typeface="Segoe UI Light" panose="020B0502040204020203" pitchFamily="34" charset="0"/>
              <a:cs typeface="Segoe UI Light" panose="020B0502040204020203" pitchFamily="34" charset="0"/>
            </a:rPr>
            <a:t>Add more rows as</a:t>
          </a:r>
          <a:r>
            <a:rPr lang="en-US" sz="1000" baseline="0">
              <a:solidFill>
                <a:srgbClr val="00B0F0"/>
              </a:solidFill>
              <a:latin typeface="Segoe UI Light" panose="020B0502040204020203" pitchFamily="34" charset="0"/>
              <a:cs typeface="Segoe UI Light" panose="020B0502040204020203" pitchFamily="34" charset="0"/>
            </a:rPr>
            <a:t> per the hosts/VMs in your infrastructure! </a:t>
          </a:r>
          <a:endParaRPr lang="en-US" sz="1000">
            <a:solidFill>
              <a:srgbClr val="00B0F0"/>
            </a:solidFill>
            <a:latin typeface="Segoe UI Light" panose="020B0502040204020203" pitchFamily="34" charset="0"/>
            <a:cs typeface="Segoe UI Light" panose="020B0502040204020203" pitchFamily="34" charset="0"/>
          </a:endParaRPr>
        </a:p>
      </xdr:txBody>
    </xdr:sp>
    <xdr:clientData/>
  </xdr:twoCellAnchor>
  <xdr:twoCellAnchor>
    <xdr:from>
      <xdr:col>10</xdr:col>
      <xdr:colOff>38099</xdr:colOff>
      <xdr:row>13</xdr:row>
      <xdr:rowOff>95250</xdr:rowOff>
    </xdr:from>
    <xdr:to>
      <xdr:col>10</xdr:col>
      <xdr:colOff>180974</xdr:colOff>
      <xdr:row>15</xdr:row>
      <xdr:rowOff>114300</xdr:rowOff>
    </xdr:to>
    <xdr:sp macro="" textlink="">
      <xdr:nvSpPr>
        <xdr:cNvPr id="3" name="Right Brace 2"/>
        <xdr:cNvSpPr/>
      </xdr:nvSpPr>
      <xdr:spPr>
        <a:xfrm>
          <a:off x="8286749" y="24955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5</xdr:row>
      <xdr:rowOff>47625</xdr:rowOff>
    </xdr:from>
    <xdr:to>
      <xdr:col>1</xdr:col>
      <xdr:colOff>152400</xdr:colOff>
      <xdr:row>6</xdr:row>
      <xdr:rowOff>123825</xdr:rowOff>
    </xdr:to>
    <xdr:sp macro="" textlink="">
      <xdr:nvSpPr>
        <xdr:cNvPr id="2" name="Flowchart: Connector 1"/>
        <xdr:cNvSpPr/>
      </xdr:nvSpPr>
      <xdr:spPr>
        <a:xfrm>
          <a:off x="495300" y="619125"/>
          <a:ext cx="266700" cy="257175"/>
        </a:xfrm>
        <a:prstGeom prst="flowChartConnector">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a:solidFill>
                <a:schemeClr val="accent4">
                  <a:lumMod val="50000"/>
                </a:schemeClr>
              </a:solidFill>
            </a:rPr>
            <a:t>1</a:t>
          </a:r>
        </a:p>
      </xdr:txBody>
    </xdr:sp>
    <xdr:clientData/>
  </xdr:twoCellAnchor>
  <xdr:twoCellAnchor>
    <xdr:from>
      <xdr:col>0</xdr:col>
      <xdr:colOff>352425</xdr:colOff>
      <xdr:row>9</xdr:row>
      <xdr:rowOff>66675</xdr:rowOff>
    </xdr:from>
    <xdr:to>
      <xdr:col>1</xdr:col>
      <xdr:colOff>9525</xdr:colOff>
      <xdr:row>10</xdr:row>
      <xdr:rowOff>142875</xdr:rowOff>
    </xdr:to>
    <xdr:sp macro="" textlink="">
      <xdr:nvSpPr>
        <xdr:cNvPr id="3" name="Flowchart: Connector 2"/>
        <xdr:cNvSpPr/>
      </xdr:nvSpPr>
      <xdr:spPr>
        <a:xfrm>
          <a:off x="352425" y="1362075"/>
          <a:ext cx="266700" cy="257175"/>
        </a:xfrm>
        <a:prstGeom prst="flowChartConnector">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a:solidFill>
                <a:schemeClr val="accent4">
                  <a:lumMod val="50000"/>
                </a:schemeClr>
              </a:solidFill>
            </a:rPr>
            <a:t>2</a:t>
          </a:r>
        </a:p>
      </xdr:txBody>
    </xdr:sp>
    <xdr:clientData/>
  </xdr:twoCellAnchor>
  <xdr:twoCellAnchor>
    <xdr:from>
      <xdr:col>5</xdr:col>
      <xdr:colOff>104775</xdr:colOff>
      <xdr:row>7</xdr:row>
      <xdr:rowOff>85725</xdr:rowOff>
    </xdr:from>
    <xdr:to>
      <xdr:col>5</xdr:col>
      <xdr:colOff>723900</xdr:colOff>
      <xdr:row>10</xdr:row>
      <xdr:rowOff>95250</xdr:rowOff>
    </xdr:to>
    <xdr:sp macro="" textlink="">
      <xdr:nvSpPr>
        <xdr:cNvPr id="6" name="Equal 5"/>
        <xdr:cNvSpPr/>
      </xdr:nvSpPr>
      <xdr:spPr>
        <a:xfrm>
          <a:off x="4543425" y="1352550"/>
          <a:ext cx="619125" cy="552450"/>
        </a:xfrm>
        <a:prstGeom prst="mathEqual">
          <a:avLst>
            <a:gd name="adj1" fmla="val 18348"/>
            <a:gd name="adj2" fmla="val 11760"/>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2</xdr:col>
      <xdr:colOff>590550</xdr:colOff>
      <xdr:row>16</xdr:row>
      <xdr:rowOff>57150</xdr:rowOff>
    </xdr:from>
    <xdr:to>
      <xdr:col>14</xdr:col>
      <xdr:colOff>427607</xdr:colOff>
      <xdr:row>23</xdr:row>
      <xdr:rowOff>7075</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7475" y="3343275"/>
          <a:ext cx="7895207" cy="1216750"/>
        </a:xfrm>
        <a:prstGeom prst="rect">
          <a:avLst/>
        </a:prstGeom>
        <a:ln w="2540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pic>
    <xdr:clientData/>
  </xdr:twoCellAnchor>
  <xdr:twoCellAnchor>
    <xdr:from>
      <xdr:col>9</xdr:col>
      <xdr:colOff>314325</xdr:colOff>
      <xdr:row>21</xdr:row>
      <xdr:rowOff>38100</xdr:rowOff>
    </xdr:from>
    <xdr:to>
      <xdr:col>9</xdr:col>
      <xdr:colOff>581025</xdr:colOff>
      <xdr:row>22</xdr:row>
      <xdr:rowOff>114300</xdr:rowOff>
    </xdr:to>
    <xdr:sp macro="" textlink="">
      <xdr:nvSpPr>
        <xdr:cNvPr id="8" name="Flowchart: Connector 7"/>
        <xdr:cNvSpPr/>
      </xdr:nvSpPr>
      <xdr:spPr>
        <a:xfrm>
          <a:off x="7391400" y="4229100"/>
          <a:ext cx="266700" cy="257175"/>
        </a:xfrm>
        <a:prstGeom prst="flowChartConnector">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a:solidFill>
                <a:schemeClr val="accent4">
                  <a:lumMod val="50000"/>
                </a:schemeClr>
              </a:solidFill>
            </a:rPr>
            <a:t>1</a:t>
          </a:r>
        </a:p>
      </xdr:txBody>
    </xdr:sp>
    <xdr:clientData/>
  </xdr:twoCellAnchor>
  <xdr:twoCellAnchor>
    <xdr:from>
      <xdr:col>12</xdr:col>
      <xdr:colOff>238125</xdr:colOff>
      <xdr:row>21</xdr:row>
      <xdr:rowOff>38100</xdr:rowOff>
    </xdr:from>
    <xdr:to>
      <xdr:col>12</xdr:col>
      <xdr:colOff>504825</xdr:colOff>
      <xdr:row>22</xdr:row>
      <xdr:rowOff>114300</xdr:rowOff>
    </xdr:to>
    <xdr:sp macro="" textlink="">
      <xdr:nvSpPr>
        <xdr:cNvPr id="9" name="Flowchart: Connector 8"/>
        <xdr:cNvSpPr/>
      </xdr:nvSpPr>
      <xdr:spPr>
        <a:xfrm>
          <a:off x="9144000" y="4229100"/>
          <a:ext cx="266700" cy="257175"/>
        </a:xfrm>
        <a:prstGeom prst="flowChartConnector">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a:solidFill>
                <a:schemeClr val="accent4">
                  <a:lumMod val="50000"/>
                </a:schemeClr>
              </a:solidFill>
            </a:rPr>
            <a:t>2</a:t>
          </a:r>
        </a:p>
      </xdr:txBody>
    </xdr:sp>
    <xdr:clientData/>
  </xdr:twoCellAnchor>
  <xdr:twoCellAnchor>
    <xdr:from>
      <xdr:col>1</xdr:col>
      <xdr:colOff>19051</xdr:colOff>
      <xdr:row>6</xdr:row>
      <xdr:rowOff>123824</xdr:rowOff>
    </xdr:from>
    <xdr:to>
      <xdr:col>9</xdr:col>
      <xdr:colOff>447676</xdr:colOff>
      <xdr:row>22</xdr:row>
      <xdr:rowOff>114299</xdr:rowOff>
    </xdr:to>
    <xdr:cxnSp macro="">
      <xdr:nvCxnSpPr>
        <xdr:cNvPr id="13" name="Elbow Connector 12"/>
        <xdr:cNvCxnSpPr>
          <a:stCxn id="2" idx="4"/>
          <a:endCxn id="8" idx="4"/>
        </xdr:cNvCxnSpPr>
      </xdr:nvCxnSpPr>
      <xdr:spPr>
        <a:xfrm rot="16200000" flipH="1">
          <a:off x="2452688" y="-585788"/>
          <a:ext cx="3248025" cy="6896100"/>
        </a:xfrm>
        <a:prstGeom prst="bentConnector3">
          <a:avLst>
            <a:gd name="adj1" fmla="val 1070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485775</xdr:colOff>
      <xdr:row>10</xdr:row>
      <xdr:rowOff>142874</xdr:rowOff>
    </xdr:from>
    <xdr:to>
      <xdr:col>12</xdr:col>
      <xdr:colOff>371475</xdr:colOff>
      <xdr:row>22</xdr:row>
      <xdr:rowOff>114299</xdr:rowOff>
    </xdr:to>
    <xdr:cxnSp macro="">
      <xdr:nvCxnSpPr>
        <xdr:cNvPr id="15" name="Elbow Connector 14"/>
        <xdr:cNvCxnSpPr>
          <a:stCxn id="3" idx="4"/>
          <a:endCxn id="9" idx="4"/>
        </xdr:cNvCxnSpPr>
      </xdr:nvCxnSpPr>
      <xdr:spPr>
        <a:xfrm rot="16200000" flipH="1">
          <a:off x="3629025" y="-1162051"/>
          <a:ext cx="2505075" cy="8791575"/>
        </a:xfrm>
        <a:prstGeom prst="bentConnector3">
          <a:avLst>
            <a:gd name="adj1" fmla="val 11482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BackupFreqAndChurn" displayName="BackupFreqAndChurn" ref="N3:P5" headerRowCount="0" totalsRowShown="0" headerRowDxfId="29" dataDxfId="28" tableBorderDxfId="27">
  <tableColumns count="3">
    <tableColumn id="1" name="Column1" headerRowDxfId="26" dataDxfId="25"/>
    <tableColumn id="2" name="Column2" headerRowDxfId="24" dataDxfId="23"/>
    <tableColumn id="3" name="Column3" headerRowDxfId="22" dataDxfId="21"/>
  </tableColumns>
  <tableStyleInfo name="TableStyleLight11" showFirstColumn="0" showLastColumn="0" showRowStripes="0" showColumnStripes="0"/>
</table>
</file>

<file path=xl/tables/table2.xml><?xml version="1.0" encoding="utf-8"?>
<table xmlns="http://schemas.openxmlformats.org/spreadsheetml/2006/main" id="2" name="Table2" displayName="Table2" ref="B3:J14" totalsRowCount="1" headerRowDxfId="20" dataDxfId="19">
  <tableColumns count="9">
    <tableColumn id="1" name="Primary datasource" totalsRowLabel="Total" dataDxfId="18" totalsRowDxfId="17"/>
    <tableColumn id="2" name="Size (GB)" dataDxfId="16" totalsRowDxfId="15"/>
    <tableColumn id="3" name="Churn" dataDxfId="14" totalsRowDxfId="13">
      <calculatedColumnFormula>_xlfn.IFNA(VLOOKUP(F4,BackupFreqAndChurn[],2),"-")</calculatedColumnFormula>
    </tableColumn>
    <tableColumn id="4" name="LRS/GRS" dataDxfId="12" totalsRowDxfId="11"/>
    <tableColumn id="5" name="Backup Freq." dataDxfId="10" totalsRowDxfId="9"/>
    <tableColumn id="6" name=" " dataDxfId="8" totalsRowDxfId="7"/>
    <tableColumn id="7" name="Protected Instances" dataDxfId="6" totalsRowDxfId="5">
      <calculatedColumnFormula>IF(C4=0,0,IF(C4&lt;=50,0.5,_xlfn.CEILING.MATH(C4/500,1)))</calculatedColumnFormula>
    </tableColumn>
    <tableColumn id="8" name="Azure Storage (GB)" totalsRowFunction="sum" dataDxfId="4" totalsRowDxfId="3">
      <calculatedColumnFormula>IFERROR(C4*(1+D4*VLOOKUP(F4,BackupFreqAndChurn[],3)),0)</calculatedColumnFormula>
    </tableColumn>
    <tableColumn id="9" name="Monthly charges" totalsRowFunction="sum" dataDxfId="2" totalsRowDxfId="1">
      <calculatedColumnFormula>H4*10+I4*IF(E4="LRS",LRS_storage_price,GRS_storage_price)</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allery.technet.microsoft.com/Estimating-Azure-Backup-e0d4abbc/" TargetMode="External"/><Relationship Id="rId1" Type="http://schemas.openxmlformats.org/officeDocument/2006/relationships/hyperlink" Target="http://azure.microsoft.com/en-us/pricing/details/backu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J18" sqref="J18"/>
    </sheetView>
  </sheetViews>
  <sheetFormatPr defaultRowHeight="15"/>
  <cols>
    <col min="1" max="1" width="9.140625" style="26"/>
  </cols>
  <sheetData>
    <row r="1" spans="1:11" ht="48.75">
      <c r="A1" s="23" t="s">
        <v>31</v>
      </c>
    </row>
    <row r="2" spans="1:11">
      <c r="A2" s="24" t="s">
        <v>32</v>
      </c>
    </row>
    <row r="3" spans="1:11">
      <c r="A3" s="25"/>
    </row>
    <row r="4" spans="1:11">
      <c r="A4" s="24" t="s">
        <v>33</v>
      </c>
    </row>
    <row r="5" spans="1:11">
      <c r="A5" s="25"/>
    </row>
    <row r="6" spans="1:11" ht="15" customHeight="1">
      <c r="A6" s="27" t="s">
        <v>34</v>
      </c>
      <c r="B6" s="27"/>
      <c r="C6" s="27"/>
      <c r="D6" s="27"/>
      <c r="E6" s="27"/>
      <c r="F6" s="27"/>
      <c r="G6" s="27"/>
      <c r="H6" s="27"/>
      <c r="I6" s="27"/>
      <c r="J6" s="27"/>
      <c r="K6" s="27"/>
    </row>
    <row r="7" spans="1:11" ht="15" customHeight="1">
      <c r="A7" s="27"/>
      <c r="B7" s="27"/>
      <c r="C7" s="27"/>
      <c r="D7" s="27"/>
      <c r="E7" s="27"/>
      <c r="F7" s="27"/>
      <c r="G7" s="27"/>
      <c r="H7" s="27"/>
      <c r="I7" s="27"/>
      <c r="J7" s="27"/>
      <c r="K7" s="27"/>
    </row>
    <row r="8" spans="1:11">
      <c r="A8" s="27"/>
      <c r="B8" s="27"/>
      <c r="C8" s="27"/>
      <c r="D8" s="27"/>
      <c r="E8" s="27"/>
      <c r="F8" s="27"/>
      <c r="G8" s="27"/>
      <c r="H8" s="27"/>
      <c r="I8" s="27"/>
      <c r="J8" s="27"/>
      <c r="K8" s="27"/>
    </row>
    <row r="9" spans="1:11">
      <c r="A9" s="27"/>
      <c r="B9" s="27"/>
      <c r="C9" s="27"/>
      <c r="D9" s="27"/>
      <c r="E9" s="27"/>
      <c r="F9" s="27"/>
      <c r="G9" s="27"/>
      <c r="H9" s="27"/>
      <c r="I9" s="27"/>
      <c r="J9" s="27"/>
      <c r="K9" s="27"/>
    </row>
    <row r="10" spans="1:11">
      <c r="A10" s="24" t="s">
        <v>35</v>
      </c>
    </row>
    <row r="11" spans="1:11">
      <c r="A11" s="25"/>
    </row>
    <row r="12" spans="1:11">
      <c r="A12" s="27" t="s">
        <v>36</v>
      </c>
      <c r="B12" s="27"/>
      <c r="C12" s="27"/>
      <c r="D12" s="27"/>
      <c r="E12" s="27"/>
      <c r="F12" s="27"/>
      <c r="G12" s="27"/>
      <c r="H12" s="27"/>
      <c r="I12" s="27"/>
      <c r="J12" s="27"/>
      <c r="K12" s="27"/>
    </row>
    <row r="13" spans="1:11">
      <c r="A13" s="27"/>
      <c r="B13" s="27"/>
      <c r="C13" s="27"/>
      <c r="D13" s="27"/>
      <c r="E13" s="27"/>
      <c r="F13" s="27"/>
      <c r="G13" s="27"/>
      <c r="H13" s="27"/>
      <c r="I13" s="27"/>
      <c r="J13" s="27"/>
      <c r="K13" s="27"/>
    </row>
    <row r="14" spans="1:11">
      <c r="A14" s="27"/>
      <c r="B14" s="27"/>
      <c r="C14" s="27"/>
      <c r="D14" s="27"/>
      <c r="E14" s="27"/>
      <c r="F14" s="27"/>
      <c r="G14" s="27"/>
      <c r="H14" s="27"/>
      <c r="I14" s="27"/>
      <c r="J14" s="27"/>
      <c r="K14" s="27"/>
    </row>
    <row r="15" spans="1:11">
      <c r="A15" s="27"/>
      <c r="B15" s="27"/>
      <c r="C15" s="27"/>
      <c r="D15" s="27"/>
      <c r="E15" s="27"/>
      <c r="F15" s="27"/>
      <c r="G15" s="27"/>
      <c r="H15" s="27"/>
      <c r="I15" s="27"/>
      <c r="J15" s="27"/>
      <c r="K15" s="27"/>
    </row>
    <row r="16" spans="1:11">
      <c r="A16" s="27"/>
      <c r="B16" s="27"/>
      <c r="C16" s="27"/>
      <c r="D16" s="27"/>
      <c r="E16" s="27"/>
      <c r="F16" s="27"/>
      <c r="G16" s="27"/>
      <c r="H16" s="27"/>
      <c r="I16" s="27"/>
      <c r="J16" s="27"/>
      <c r="K16" s="27"/>
    </row>
  </sheetData>
  <mergeCells count="2">
    <mergeCell ref="A12:K16"/>
    <mergeCell ref="A6:K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1"/>
  <sheetViews>
    <sheetView showGridLines="0" tabSelected="1" topLeftCell="O2" zoomScaleNormal="100" workbookViewId="0">
      <selection activeCell="AH17" sqref="AH17"/>
    </sheetView>
  </sheetViews>
  <sheetFormatPr defaultRowHeight="16.5"/>
  <cols>
    <col min="1" max="1" width="2.85546875" style="1" customWidth="1"/>
    <col min="2" max="2" width="9.140625" style="1"/>
    <col min="3" max="3" width="9.28515625" style="1" customWidth="1"/>
    <col min="4" max="11" width="9.140625" style="1"/>
    <col min="12" max="12" width="4.5703125" style="1" customWidth="1"/>
    <col min="13" max="22" width="9.140625" style="1"/>
    <col min="23" max="23" width="4.5703125" style="1" customWidth="1"/>
    <col min="24" max="24" width="9.140625" style="1"/>
    <col min="25" max="25" width="7.85546875" style="1" customWidth="1"/>
    <col min="26" max="30" width="9.140625" style="1"/>
    <col min="31" max="31" width="3.7109375" style="1" customWidth="1"/>
    <col min="32" max="16384" width="9.140625" style="1"/>
  </cols>
  <sheetData>
    <row r="1" spans="2:33" ht="24.75" thickBot="1">
      <c r="B1" s="28" t="s">
        <v>0</v>
      </c>
      <c r="C1" s="28"/>
      <c r="D1" s="28"/>
      <c r="E1" s="28"/>
      <c r="F1" s="28"/>
      <c r="G1" s="28"/>
      <c r="H1" s="28"/>
      <c r="I1" s="28"/>
      <c r="J1" s="28"/>
    </row>
    <row r="2" spans="2:33" ht="17.25" thickTop="1"/>
    <row r="3" spans="2:33">
      <c r="B3" s="31" t="s">
        <v>3</v>
      </c>
      <c r="C3" s="31"/>
      <c r="D3" s="31"/>
      <c r="E3" s="31"/>
      <c r="F3" s="31"/>
      <c r="G3" s="31"/>
      <c r="H3" s="31"/>
      <c r="I3" s="31"/>
      <c r="J3" s="31"/>
      <c r="M3" s="31" t="s">
        <v>2</v>
      </c>
      <c r="N3" s="31"/>
      <c r="O3" s="31"/>
      <c r="P3" s="31"/>
      <c r="Q3" s="31"/>
      <c r="R3" s="31"/>
      <c r="S3" s="31"/>
      <c r="T3" s="31"/>
      <c r="U3" s="31"/>
      <c r="X3" s="31" t="s">
        <v>7</v>
      </c>
      <c r="Y3" s="31"/>
      <c r="Z3" s="31"/>
      <c r="AA3" s="31"/>
      <c r="AB3" s="31"/>
      <c r="AC3" s="31"/>
      <c r="AD3" s="31"/>
      <c r="AE3" s="31"/>
      <c r="AF3" s="31"/>
    </row>
    <row r="4" spans="2:33" s="3" customFormat="1" ht="16.5" customHeight="1">
      <c r="B4" s="29" t="s">
        <v>29</v>
      </c>
      <c r="C4" s="29"/>
      <c r="D4" s="29"/>
      <c r="E4" s="29"/>
      <c r="F4" s="29"/>
      <c r="G4" s="29"/>
      <c r="H4" s="29"/>
      <c r="I4" s="29"/>
      <c r="J4" s="29"/>
      <c r="M4" s="29" t="s">
        <v>5</v>
      </c>
      <c r="N4" s="29"/>
      <c r="O4" s="29"/>
      <c r="P4" s="29"/>
      <c r="Q4" s="29"/>
      <c r="R4" s="29"/>
      <c r="S4" s="29"/>
      <c r="T4" s="29"/>
      <c r="U4" s="29"/>
      <c r="X4" s="29" t="s">
        <v>40</v>
      </c>
      <c r="Y4" s="29"/>
      <c r="Z4" s="29"/>
      <c r="AA4" s="29"/>
      <c r="AB4" s="29"/>
      <c r="AC4" s="29"/>
      <c r="AD4" s="29"/>
      <c r="AE4" s="29"/>
      <c r="AF4" s="29"/>
    </row>
    <row r="5" spans="2:33" s="3" customFormat="1" ht="14.25">
      <c r="B5" s="29"/>
      <c r="C5" s="29"/>
      <c r="D5" s="29"/>
      <c r="E5" s="29"/>
      <c r="F5" s="29"/>
      <c r="G5" s="29"/>
      <c r="H5" s="29"/>
      <c r="I5" s="29"/>
      <c r="J5" s="29"/>
      <c r="M5" s="29"/>
      <c r="N5" s="29"/>
      <c r="O5" s="29"/>
      <c r="P5" s="29"/>
      <c r="Q5" s="29"/>
      <c r="R5" s="29"/>
      <c r="S5" s="29"/>
      <c r="T5" s="29"/>
      <c r="U5" s="29"/>
      <c r="X5" s="29"/>
      <c r="Y5" s="29"/>
      <c r="Z5" s="29"/>
      <c r="AA5" s="29"/>
      <c r="AB5" s="29"/>
      <c r="AC5" s="29"/>
      <c r="AD5" s="29"/>
      <c r="AE5" s="29"/>
      <c r="AF5" s="29"/>
    </row>
    <row r="6" spans="2:33" s="3" customFormat="1" ht="14.25">
      <c r="B6" s="30" t="s">
        <v>1</v>
      </c>
      <c r="C6" s="30"/>
      <c r="D6" s="30"/>
      <c r="E6" s="30"/>
      <c r="F6" s="30"/>
      <c r="G6" s="30"/>
      <c r="H6" s="30"/>
      <c r="I6" s="30"/>
      <c r="J6" s="30"/>
      <c r="M6" s="29"/>
      <c r="N6" s="29"/>
      <c r="O6" s="29"/>
      <c r="P6" s="29"/>
      <c r="Q6" s="29"/>
      <c r="R6" s="29"/>
      <c r="S6" s="29"/>
      <c r="T6" s="29"/>
      <c r="U6" s="29"/>
      <c r="X6" s="4"/>
      <c r="Y6" s="4"/>
      <c r="Z6" s="4"/>
      <c r="AA6" s="4"/>
      <c r="AB6" s="4"/>
      <c r="AC6" s="4"/>
      <c r="AD6" s="4"/>
      <c r="AE6" s="4"/>
      <c r="AF6" s="4"/>
    </row>
    <row r="7" spans="2:33">
      <c r="B7" s="2"/>
      <c r="C7" s="2"/>
      <c r="D7" s="2"/>
      <c r="E7" s="2"/>
      <c r="F7" s="2"/>
      <c r="G7" s="2"/>
      <c r="H7" s="2"/>
      <c r="I7" s="2"/>
      <c r="J7" s="2"/>
      <c r="M7" s="29"/>
      <c r="N7" s="29"/>
      <c r="O7" s="29"/>
      <c r="P7" s="29"/>
      <c r="Q7" s="29"/>
      <c r="R7" s="29"/>
      <c r="S7" s="29"/>
      <c r="T7" s="29"/>
      <c r="U7" s="29"/>
      <c r="X7" s="29" t="s">
        <v>41</v>
      </c>
      <c r="Y7" s="29"/>
      <c r="Z7" s="29"/>
      <c r="AA7" s="29"/>
      <c r="AB7" s="29"/>
      <c r="AC7" s="29"/>
      <c r="AD7" s="29"/>
      <c r="AF7" s="42" t="s">
        <v>42</v>
      </c>
      <c r="AG7" s="43"/>
    </row>
    <row r="8" spans="2:33" ht="16.5" customHeight="1">
      <c r="B8" s="29" t="s">
        <v>4</v>
      </c>
      <c r="C8" s="29"/>
      <c r="D8" s="29"/>
      <c r="E8" s="29"/>
      <c r="F8" s="29"/>
      <c r="G8" s="29"/>
      <c r="H8" s="29"/>
      <c r="I8" s="29"/>
      <c r="J8" s="29"/>
      <c r="M8" s="29"/>
      <c r="N8" s="29"/>
      <c r="O8" s="29"/>
      <c r="P8" s="29"/>
      <c r="Q8" s="29"/>
      <c r="R8" s="29"/>
      <c r="S8" s="29"/>
      <c r="T8" s="29"/>
      <c r="U8" s="29"/>
      <c r="X8" s="4"/>
      <c r="Y8" s="4"/>
      <c r="Z8" s="4"/>
      <c r="AA8" s="4"/>
      <c r="AB8" s="4"/>
      <c r="AC8" s="4"/>
      <c r="AD8" s="4"/>
      <c r="AF8" s="44"/>
      <c r="AG8" s="45"/>
    </row>
    <row r="9" spans="2:33">
      <c r="B9" s="29"/>
      <c r="C9" s="29"/>
      <c r="D9" s="29"/>
      <c r="E9" s="29"/>
      <c r="F9" s="29"/>
      <c r="G9" s="29"/>
      <c r="H9" s="29"/>
      <c r="I9" s="29"/>
      <c r="J9" s="29"/>
      <c r="M9" s="29"/>
      <c r="N9" s="29"/>
      <c r="O9" s="29"/>
      <c r="P9" s="29"/>
      <c r="Q9" s="29"/>
      <c r="R9" s="29"/>
      <c r="S9" s="29"/>
      <c r="T9" s="29"/>
      <c r="U9" s="29"/>
      <c r="X9" s="4"/>
      <c r="Y9" s="4"/>
      <c r="Z9" s="4"/>
      <c r="AA9" s="4"/>
      <c r="AB9" s="4"/>
      <c r="AC9" s="4"/>
      <c r="AD9" s="4"/>
      <c r="AE9" s="4"/>
      <c r="AF9" s="4"/>
    </row>
    <row r="10" spans="2:33">
      <c r="B10" s="29"/>
      <c r="C10" s="29"/>
      <c r="D10" s="29"/>
      <c r="E10" s="29"/>
      <c r="F10" s="29"/>
      <c r="G10" s="29"/>
      <c r="H10" s="29"/>
      <c r="I10" s="29"/>
      <c r="J10" s="29"/>
      <c r="M10" s="4"/>
      <c r="N10" s="4"/>
      <c r="O10" s="4"/>
      <c r="P10" s="4"/>
      <c r="Q10" s="4"/>
      <c r="R10" s="4"/>
      <c r="S10" s="4"/>
      <c r="T10" s="4"/>
      <c r="U10" s="4"/>
      <c r="X10" s="3" t="s">
        <v>37</v>
      </c>
      <c r="Y10" s="3"/>
      <c r="Z10" s="46" t="s">
        <v>38</v>
      </c>
      <c r="AA10" s="46"/>
      <c r="AB10" s="46"/>
      <c r="AC10" s="46"/>
      <c r="AD10" s="46"/>
      <c r="AE10" s="46"/>
      <c r="AF10" s="38" t="s">
        <v>39</v>
      </c>
      <c r="AG10" s="39"/>
    </row>
    <row r="11" spans="2:33" ht="16.5" customHeight="1">
      <c r="B11" s="29"/>
      <c r="C11" s="29"/>
      <c r="D11" s="29"/>
      <c r="E11" s="29"/>
      <c r="F11" s="29"/>
      <c r="G11" s="29"/>
      <c r="H11" s="29"/>
      <c r="I11" s="29"/>
      <c r="J11" s="29"/>
      <c r="M11" s="29" t="s">
        <v>6</v>
      </c>
      <c r="N11" s="29"/>
      <c r="O11" s="29"/>
      <c r="P11" s="29"/>
      <c r="Q11" s="29"/>
      <c r="R11" s="29"/>
      <c r="S11" s="29"/>
      <c r="T11" s="29"/>
      <c r="U11" s="29"/>
      <c r="AF11" s="40"/>
      <c r="AG11" s="41"/>
    </row>
    <row r="12" spans="2:33">
      <c r="B12" s="29"/>
      <c r="C12" s="29"/>
      <c r="D12" s="29"/>
      <c r="E12" s="29"/>
      <c r="F12" s="29"/>
      <c r="G12" s="29"/>
      <c r="H12" s="29"/>
      <c r="I12" s="29"/>
      <c r="J12" s="29"/>
      <c r="M12" s="29"/>
      <c r="N12" s="29"/>
      <c r="O12" s="29"/>
      <c r="P12" s="29"/>
      <c r="Q12" s="29"/>
      <c r="R12" s="29"/>
      <c r="S12" s="29"/>
      <c r="T12" s="29"/>
      <c r="U12" s="29"/>
    </row>
    <row r="13" spans="2:33">
      <c r="B13" s="29"/>
      <c r="C13" s="29"/>
      <c r="D13" s="29"/>
      <c r="E13" s="29"/>
      <c r="F13" s="29"/>
      <c r="G13" s="29"/>
      <c r="H13" s="29"/>
      <c r="I13" s="29"/>
      <c r="J13" s="29"/>
      <c r="M13" s="29"/>
      <c r="N13" s="29"/>
      <c r="O13" s="29"/>
      <c r="P13" s="29"/>
      <c r="Q13" s="29"/>
      <c r="R13" s="29"/>
      <c r="S13" s="29"/>
      <c r="T13" s="29"/>
      <c r="U13" s="29"/>
    </row>
    <row r="14" spans="2:33">
      <c r="B14" s="29"/>
      <c r="C14" s="29"/>
      <c r="D14" s="29"/>
      <c r="E14" s="29"/>
      <c r="F14" s="29"/>
      <c r="G14" s="29"/>
      <c r="H14" s="29"/>
      <c r="I14" s="29"/>
      <c r="J14" s="29"/>
      <c r="M14" s="29"/>
      <c r="N14" s="29"/>
      <c r="O14" s="29"/>
      <c r="P14" s="29"/>
      <c r="Q14" s="29"/>
      <c r="R14" s="29"/>
      <c r="S14" s="29"/>
      <c r="T14" s="29"/>
      <c r="U14" s="29"/>
      <c r="X14" s="31" t="s">
        <v>28</v>
      </c>
      <c r="Y14" s="31"/>
      <c r="Z14" s="31"/>
      <c r="AA14" s="31"/>
      <c r="AB14" s="31"/>
      <c r="AC14" s="31"/>
      <c r="AD14" s="31"/>
      <c r="AE14" s="31"/>
      <c r="AF14" s="31"/>
    </row>
    <row r="15" spans="2:33">
      <c r="B15" s="29"/>
      <c r="C15" s="29"/>
      <c r="D15" s="29"/>
      <c r="E15" s="29"/>
      <c r="F15" s="29"/>
      <c r="G15" s="29"/>
      <c r="H15" s="29"/>
      <c r="I15" s="29"/>
      <c r="J15" s="29"/>
      <c r="M15" s="29"/>
      <c r="N15" s="29"/>
      <c r="O15" s="29"/>
      <c r="P15" s="29"/>
      <c r="Q15" s="29"/>
      <c r="R15" s="29"/>
      <c r="S15" s="29"/>
      <c r="T15" s="29"/>
      <c r="U15" s="29"/>
      <c r="X15" s="29" t="s">
        <v>30</v>
      </c>
      <c r="Y15" s="29"/>
      <c r="Z15" s="29"/>
      <c r="AA15" s="29"/>
      <c r="AB15" s="29"/>
      <c r="AC15" s="29"/>
      <c r="AD15" s="29"/>
      <c r="AE15" s="29"/>
      <c r="AF15" s="29"/>
    </row>
    <row r="16" spans="2:33">
      <c r="M16" s="29"/>
      <c r="N16" s="29"/>
      <c r="O16" s="29"/>
      <c r="P16" s="29"/>
      <c r="Q16" s="29"/>
      <c r="R16" s="29"/>
      <c r="S16" s="29"/>
      <c r="T16" s="29"/>
      <c r="U16" s="29"/>
      <c r="X16" s="29"/>
      <c r="Y16" s="29"/>
      <c r="Z16" s="29"/>
      <c r="AA16" s="29"/>
      <c r="AB16" s="29"/>
      <c r="AC16" s="29"/>
      <c r="AD16" s="29"/>
      <c r="AE16" s="29"/>
      <c r="AF16" s="29"/>
    </row>
    <row r="17" spans="13:32">
      <c r="M17" s="29"/>
      <c r="N17" s="29"/>
      <c r="O17" s="29"/>
      <c r="P17" s="29"/>
      <c r="Q17" s="29"/>
      <c r="R17" s="29"/>
      <c r="S17" s="29"/>
      <c r="T17" s="29"/>
      <c r="U17" s="29"/>
      <c r="X17" s="4"/>
      <c r="Y17" s="4"/>
      <c r="Z17" s="4"/>
      <c r="AA17" s="4"/>
      <c r="AB17" s="4"/>
      <c r="AC17" s="4"/>
      <c r="AD17" s="4"/>
      <c r="AE17" s="4"/>
      <c r="AF17" s="4"/>
    </row>
    <row r="18" spans="13:32">
      <c r="M18" s="29"/>
      <c r="N18" s="29"/>
      <c r="O18" s="29"/>
      <c r="P18" s="29"/>
      <c r="Q18" s="29"/>
      <c r="R18" s="29"/>
      <c r="S18" s="29"/>
      <c r="T18" s="29"/>
      <c r="U18" s="29"/>
      <c r="X18" s="4"/>
      <c r="Y18" s="4"/>
      <c r="Z18" s="4"/>
      <c r="AA18" s="4"/>
      <c r="AB18" s="4"/>
      <c r="AC18" s="4"/>
      <c r="AD18" s="4"/>
      <c r="AE18" s="4"/>
      <c r="AF18" s="4"/>
    </row>
    <row r="19" spans="13:32">
      <c r="X19" s="4"/>
      <c r="Y19" s="4"/>
      <c r="Z19" s="4"/>
      <c r="AA19" s="4"/>
      <c r="AB19" s="4"/>
      <c r="AC19" s="4"/>
      <c r="AD19" s="4"/>
      <c r="AE19" s="4"/>
      <c r="AF19" s="4"/>
    </row>
    <row r="20" spans="13:32" ht="16.5" customHeight="1">
      <c r="X20" s="4"/>
      <c r="Y20" s="4"/>
      <c r="Z20" s="4"/>
      <c r="AA20" s="4"/>
      <c r="AB20" s="4"/>
      <c r="AC20" s="4"/>
      <c r="AD20" s="4"/>
      <c r="AE20" s="4"/>
      <c r="AF20" s="4"/>
    </row>
    <row r="21" spans="13:32" ht="16.5" customHeight="1">
      <c r="X21" s="4"/>
      <c r="Y21" s="4"/>
      <c r="Z21" s="4"/>
      <c r="AA21" s="4"/>
      <c r="AB21" s="4"/>
      <c r="AC21" s="4"/>
      <c r="AD21" s="4"/>
      <c r="AE21" s="4"/>
      <c r="AF21" s="4"/>
    </row>
  </sheetData>
  <mergeCells count="16">
    <mergeCell ref="X7:AD7"/>
    <mergeCell ref="AF7:AG8"/>
    <mergeCell ref="Z10:AE10"/>
    <mergeCell ref="AF10:AG11"/>
    <mergeCell ref="B1:J1"/>
    <mergeCell ref="B4:J5"/>
    <mergeCell ref="B6:J6"/>
    <mergeCell ref="B8:J15"/>
    <mergeCell ref="X15:AF16"/>
    <mergeCell ref="M3:U3"/>
    <mergeCell ref="B3:J3"/>
    <mergeCell ref="M4:U9"/>
    <mergeCell ref="M11:U18"/>
    <mergeCell ref="X3:AF3"/>
    <mergeCell ref="X14:AF14"/>
    <mergeCell ref="X4:AF5"/>
  </mergeCells>
  <hyperlinks>
    <hyperlink ref="B6:J6" r:id="rId1" display="[ Details at: http://azure.microsoft.com/en-us/pricing/details/backup ] "/>
    <hyperlink ref="AF7:AG8" location="'Azure Backup price estimate'!A1" display="Start now!"/>
    <hyperlink ref="Z10:AE10" r:id="rId2" display="PowerShell script to estimate the usage for DPM datasources"/>
    <hyperlink ref="AF10:AG11" location="'PS script for DPM sources'!A1" display="Click here"/>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showGridLines="0" workbookViewId="0">
      <selection activeCell="B2" sqref="B2:F2"/>
    </sheetView>
  </sheetViews>
  <sheetFormatPr defaultRowHeight="14.25"/>
  <cols>
    <col min="1" max="1" width="3.7109375" style="5" customWidth="1"/>
    <col min="2" max="2" width="20.7109375" style="3" customWidth="1"/>
    <col min="3" max="3" width="9.5703125" style="5" customWidth="1"/>
    <col min="4" max="4" width="7.85546875" style="5" customWidth="1"/>
    <col min="5" max="5" width="9" style="5" customWidth="1"/>
    <col min="6" max="6" width="12.140625" style="5" bestFit="1" customWidth="1"/>
    <col min="7" max="7" width="10" style="3" customWidth="1"/>
    <col min="8" max="8" width="18.140625" style="5" bestFit="1" customWidth="1"/>
    <col min="9" max="9" width="17.7109375" style="5" bestFit="1" customWidth="1"/>
    <col min="10" max="10" width="15.5703125" style="5" bestFit="1" customWidth="1"/>
    <col min="11" max="11" width="3.5703125" style="3" customWidth="1"/>
    <col min="12" max="12" width="8.5703125" style="3" customWidth="1"/>
    <col min="13" max="13" width="17.7109375" style="3" customWidth="1"/>
    <col min="14" max="14" width="14.7109375" style="3" customWidth="1"/>
    <col min="15" max="15" width="14.140625" style="3" customWidth="1"/>
    <col min="16" max="16" width="13" style="5" customWidth="1"/>
    <col min="17" max="16384" width="9.140625" style="3"/>
  </cols>
  <sheetData>
    <row r="2" spans="1:16" ht="16.5">
      <c r="B2" s="32" t="s">
        <v>8</v>
      </c>
      <c r="C2" s="32"/>
      <c r="D2" s="32"/>
      <c r="E2" s="32"/>
      <c r="F2" s="32"/>
      <c r="H2" s="36" t="s">
        <v>16</v>
      </c>
      <c r="I2" s="36"/>
      <c r="J2" s="36"/>
      <c r="M2" s="12"/>
      <c r="N2" s="33" t="s">
        <v>19</v>
      </c>
      <c r="O2" s="34"/>
      <c r="P2" s="35"/>
    </row>
    <row r="3" spans="1:16" ht="15">
      <c r="B3" s="8" t="s">
        <v>12</v>
      </c>
      <c r="C3" s="9" t="s">
        <v>9</v>
      </c>
      <c r="D3" s="9" t="s">
        <v>10</v>
      </c>
      <c r="E3" s="9" t="s">
        <v>22</v>
      </c>
      <c r="F3" s="9" t="s">
        <v>11</v>
      </c>
      <c r="G3" s="3" t="s">
        <v>25</v>
      </c>
      <c r="H3" s="10" t="s">
        <v>17</v>
      </c>
      <c r="I3" s="10" t="s">
        <v>18</v>
      </c>
      <c r="J3" s="10" t="s">
        <v>20</v>
      </c>
      <c r="M3" s="12"/>
      <c r="N3" s="13" t="s">
        <v>13</v>
      </c>
      <c r="O3" s="11">
        <v>0.01</v>
      </c>
      <c r="P3" s="14">
        <v>30</v>
      </c>
    </row>
    <row r="4" spans="1:16">
      <c r="A4" s="5">
        <v>1</v>
      </c>
      <c r="B4" s="3" t="s">
        <v>21</v>
      </c>
      <c r="C4" s="5">
        <v>500</v>
      </c>
      <c r="D4" s="6">
        <f>_xlfn.IFNA(VLOOKUP(F4,BackupFreqAndChurn[],2),"-")</f>
        <v>0.01</v>
      </c>
      <c r="E4" s="6" t="s">
        <v>23</v>
      </c>
      <c r="F4" s="5" t="s">
        <v>13</v>
      </c>
      <c r="H4" s="5">
        <f>IF(C4=0,0,IF(C4&lt;=50,0.5,_xlfn.CEILING.MATH(C4/500,1)))</f>
        <v>1</v>
      </c>
      <c r="I4" s="5">
        <f>IFERROR(C4*(1+D4*VLOOKUP(F4,BackupFreqAndChurn[],3)),0)</f>
        <v>650</v>
      </c>
      <c r="J4" s="18">
        <f t="shared" ref="J4:J13" si="0">H4*10+I4*IF(E4="LRS",LRS_storage_price,GRS_storage_price)</f>
        <v>25.6</v>
      </c>
      <c r="M4" s="12"/>
      <c r="N4" s="13" t="s">
        <v>14</v>
      </c>
      <c r="O4" s="11">
        <v>0.15</v>
      </c>
      <c r="P4" s="14">
        <v>1</v>
      </c>
    </row>
    <row r="5" spans="1:16">
      <c r="A5" s="5">
        <v>2</v>
      </c>
      <c r="D5" s="6" t="str">
        <f>_xlfn.IFNA(VLOOKUP(F5,BackupFreqAndChurn[],2),"-")</f>
        <v>-</v>
      </c>
      <c r="E5" s="6"/>
      <c r="H5" s="5">
        <f t="shared" ref="H5:H13" si="1">IF(C5=0,0,IF(C5&lt;=50,0.5,_xlfn.CEILING.MATH(C5/500,1)))</f>
        <v>0</v>
      </c>
      <c r="I5" s="5">
        <f>IFERROR(C5*(1+D5*VLOOKUP(F5,BackupFreqAndChurn[],3)),0)</f>
        <v>0</v>
      </c>
      <c r="J5" s="18">
        <f t="shared" si="0"/>
        <v>0</v>
      </c>
      <c r="M5" s="12"/>
      <c r="N5" s="15" t="s">
        <v>15</v>
      </c>
      <c r="O5" s="16">
        <v>0.05</v>
      </c>
      <c r="P5" s="17">
        <v>4</v>
      </c>
    </row>
    <row r="6" spans="1:16">
      <c r="A6" s="5">
        <v>3</v>
      </c>
      <c r="D6" s="6" t="str">
        <f>_xlfn.IFNA(VLOOKUP(F6,BackupFreqAndChurn[],2),"-")</f>
        <v>-</v>
      </c>
      <c r="E6" s="6"/>
      <c r="H6" s="5">
        <f t="shared" si="1"/>
        <v>0</v>
      </c>
      <c r="I6" s="5">
        <f>IFERROR(C6*(1+D6*VLOOKUP(F6,BackupFreqAndChurn[],3)),0)</f>
        <v>0</v>
      </c>
      <c r="J6" s="18">
        <f t="shared" si="0"/>
        <v>0</v>
      </c>
    </row>
    <row r="7" spans="1:16">
      <c r="A7" s="5">
        <v>4</v>
      </c>
      <c r="D7" s="6" t="str">
        <f>_xlfn.IFNA(VLOOKUP(F7,BackupFreqAndChurn[],2),"-")</f>
        <v>-</v>
      </c>
      <c r="E7" s="6"/>
      <c r="H7" s="5">
        <f t="shared" si="1"/>
        <v>0</v>
      </c>
      <c r="I7" s="5">
        <f>IFERROR(C7*(1+D7*VLOOKUP(F7,BackupFreqAndChurn[],3)),0)</f>
        <v>0</v>
      </c>
      <c r="J7" s="18">
        <f t="shared" si="0"/>
        <v>0</v>
      </c>
    </row>
    <row r="8" spans="1:16">
      <c r="A8" s="5">
        <v>5</v>
      </c>
      <c r="D8" s="6" t="str">
        <f>_xlfn.IFNA(VLOOKUP(F8,BackupFreqAndChurn[],2),"-")</f>
        <v>-</v>
      </c>
      <c r="E8" s="6"/>
      <c r="H8" s="5">
        <f t="shared" si="1"/>
        <v>0</v>
      </c>
      <c r="I8" s="5">
        <f>IFERROR(C8*(1+D8*VLOOKUP(F8,BackupFreqAndChurn[],3)),0)</f>
        <v>0</v>
      </c>
      <c r="J8" s="18">
        <f t="shared" si="0"/>
        <v>0</v>
      </c>
    </row>
    <row r="9" spans="1:16">
      <c r="A9" s="5">
        <v>6</v>
      </c>
      <c r="D9" s="6" t="str">
        <f>_xlfn.IFNA(VLOOKUP(F9,BackupFreqAndChurn[],2),"-")</f>
        <v>-</v>
      </c>
      <c r="E9" s="6"/>
      <c r="H9" s="5">
        <f t="shared" si="1"/>
        <v>0</v>
      </c>
      <c r="I9" s="5">
        <f>IFERROR(C9*(1+D9*VLOOKUP(F9,BackupFreqAndChurn[],3)),0)</f>
        <v>0</v>
      </c>
      <c r="J9" s="18">
        <f t="shared" si="0"/>
        <v>0</v>
      </c>
    </row>
    <row r="10" spans="1:16">
      <c r="A10" s="5">
        <v>7</v>
      </c>
      <c r="D10" s="6" t="str">
        <f>_xlfn.IFNA(VLOOKUP(F10,BackupFreqAndChurn[],2),"-")</f>
        <v>-</v>
      </c>
      <c r="E10" s="6"/>
      <c r="H10" s="5">
        <f t="shared" si="1"/>
        <v>0</v>
      </c>
      <c r="I10" s="5">
        <f>IFERROR(C10*(1+D10*VLOOKUP(F10,BackupFreqAndChurn[],3)),0)</f>
        <v>0</v>
      </c>
      <c r="J10" s="18">
        <f t="shared" si="0"/>
        <v>0</v>
      </c>
    </row>
    <row r="11" spans="1:16">
      <c r="A11" s="5">
        <v>8</v>
      </c>
      <c r="D11" s="6" t="str">
        <f>_xlfn.IFNA(VLOOKUP(F11,BackupFreqAndChurn[],2),"-")</f>
        <v>-</v>
      </c>
      <c r="E11" s="6"/>
      <c r="H11" s="5">
        <f t="shared" si="1"/>
        <v>0</v>
      </c>
      <c r="I11" s="5">
        <f>IFERROR(C11*(1+D11*VLOOKUP(F11,BackupFreqAndChurn[],3)),0)</f>
        <v>0</v>
      </c>
      <c r="J11" s="18">
        <f t="shared" si="0"/>
        <v>0</v>
      </c>
    </row>
    <row r="12" spans="1:16">
      <c r="A12" s="5">
        <v>9</v>
      </c>
      <c r="D12" s="6" t="str">
        <f>_xlfn.IFNA(VLOOKUP(F12,BackupFreqAndChurn[],2),"-")</f>
        <v>-</v>
      </c>
      <c r="E12" s="6"/>
      <c r="H12" s="5">
        <f t="shared" si="1"/>
        <v>0</v>
      </c>
      <c r="I12" s="5">
        <f>IFERROR(C12*(1+D12*VLOOKUP(F12,BackupFreqAndChurn[],3)),0)</f>
        <v>0</v>
      </c>
      <c r="J12" s="18">
        <f t="shared" si="0"/>
        <v>0</v>
      </c>
    </row>
    <row r="13" spans="1:16" ht="15" thickBot="1">
      <c r="A13" s="5">
        <v>10</v>
      </c>
      <c r="C13" s="7"/>
      <c r="D13" s="6" t="str">
        <f>_xlfn.IFNA(VLOOKUP(F13,BackupFreqAndChurn[],2),"-")</f>
        <v>-</v>
      </c>
      <c r="E13" s="6"/>
      <c r="H13" s="5">
        <f t="shared" si="1"/>
        <v>0</v>
      </c>
      <c r="I13" s="22">
        <f>IFERROR(C13*(1+D13*VLOOKUP(F13,BackupFreqAndChurn[],3)),0)</f>
        <v>0</v>
      </c>
      <c r="J13" s="19">
        <f t="shared" si="0"/>
        <v>0</v>
      </c>
    </row>
    <row r="14" spans="1:16" ht="15" thickTop="1">
      <c r="B14" s="3" t="s">
        <v>26</v>
      </c>
      <c r="I14" s="5">
        <f>SUBTOTAL(109,Table2[Azure Storage (GB)])</f>
        <v>650</v>
      </c>
      <c r="J14" s="18">
        <f>SUBTOTAL(109,Table2[Monthly charges])</f>
        <v>25.6</v>
      </c>
    </row>
    <row r="15" spans="1:16" ht="16.5">
      <c r="J15" s="20"/>
      <c r="L15" s="21">
        <f>1-Table2[[#Totals],[Monthly charges]]/J16</f>
        <v>0.80307692307692302</v>
      </c>
      <c r="M15" s="3" t="s">
        <v>27</v>
      </c>
    </row>
    <row r="16" spans="1:16">
      <c r="H16" s="37" t="s">
        <v>24</v>
      </c>
      <c r="I16" s="37"/>
      <c r="J16" s="18">
        <f>Table2[[#Totals],[Azure Storage (GB)]]*0.2</f>
        <v>130</v>
      </c>
    </row>
    <row r="20" spans="2:9" ht="15">
      <c r="B20"/>
      <c r="C20"/>
      <c r="D20"/>
      <c r="E20"/>
      <c r="F20"/>
      <c r="G20"/>
      <c r="H20"/>
      <c r="I20"/>
    </row>
    <row r="21" spans="2:9" ht="15">
      <c r="B21"/>
      <c r="C21"/>
      <c r="D21"/>
      <c r="E21"/>
      <c r="F21"/>
      <c r="G21"/>
      <c r="H21"/>
      <c r="I21"/>
    </row>
  </sheetData>
  <mergeCells count="4">
    <mergeCell ref="B2:F2"/>
    <mergeCell ref="N2:P2"/>
    <mergeCell ref="H2:J2"/>
    <mergeCell ref="H16:I16"/>
  </mergeCells>
  <conditionalFormatting sqref="L15">
    <cfRule type="cellIs" dxfId="0" priority="1" operator="greaterThan">
      <formula>0</formula>
    </cfRule>
  </conditionalFormatting>
  <dataValidations disablePrompts="1" count="3">
    <dataValidation type="list" allowBlank="1" showInputMessage="1" showErrorMessage="1" sqref="B4:B13">
      <formula1>"Windows Server host,Windows Server guest,Azure IaaS VM,Hyper-V VM,Windows client"</formula1>
    </dataValidation>
    <dataValidation type="list" allowBlank="1" showInputMessage="1" showErrorMessage="1" sqref="F4:F13">
      <formula1>"Daily,Weekly,Monthly"</formula1>
    </dataValidation>
    <dataValidation type="list" allowBlank="1" showInputMessage="1" showErrorMessage="1" sqref="E4:E13">
      <formula1>"LRS,GRS"</formula1>
    </dataValidation>
  </dataValidations>
  <pageMargins left="0.7" right="0.7" top="0.75" bottom="0.75" header="0.3" footer="0.3"/>
  <pageSetup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showGridLines="0" workbookViewId="0"/>
  </sheetViews>
  <sheetFormatPr defaultRowHeight="14.25"/>
  <cols>
    <col min="1" max="1" width="9.140625" style="3" customWidth="1"/>
    <col min="2" max="2" width="21.85546875" style="5" customWidth="1"/>
    <col min="3" max="3" width="11" style="5" customWidth="1"/>
    <col min="4" max="4" width="12.42578125" style="5" customWidth="1"/>
    <col min="5" max="5" width="12.140625" style="3" customWidth="1"/>
    <col min="6" max="6" width="12.140625" style="3" bestFit="1" customWidth="1"/>
    <col min="7" max="16384" width="9.140625" style="3"/>
  </cols>
  <sheetData>
    <row r="2" spans="2:11" ht="16.5">
      <c r="B2" s="32" t="s">
        <v>45</v>
      </c>
      <c r="C2" s="32"/>
      <c r="D2" s="32"/>
      <c r="E2" s="32"/>
      <c r="F2" s="32"/>
    </row>
    <row r="4" spans="2:11">
      <c r="D4" s="47" t="s">
        <v>22</v>
      </c>
      <c r="E4" s="65" t="s">
        <v>23</v>
      </c>
    </row>
    <row r="5" spans="2:11">
      <c r="C5" s="3"/>
      <c r="D5" s="3"/>
    </row>
    <row r="6" spans="2:11">
      <c r="C6" s="3"/>
      <c r="D6" s="48" t="s">
        <v>43</v>
      </c>
      <c r="E6" s="48"/>
    </row>
    <row r="7" spans="2:11">
      <c r="B7" s="47" t="s">
        <v>17</v>
      </c>
      <c r="D7" s="49">
        <f>B8*10</f>
        <v>290</v>
      </c>
      <c r="E7" s="50"/>
    </row>
    <row r="8" spans="2:11">
      <c r="B8" s="63">
        <v>29</v>
      </c>
      <c r="D8" s="51"/>
      <c r="E8" s="52"/>
    </row>
    <row r="9" spans="2:11" ht="14.25" customHeight="1">
      <c r="G9" s="57">
        <f>D7+D11</f>
        <v>323.74472000000003</v>
      </c>
      <c r="H9" s="61"/>
      <c r="I9" s="58"/>
    </row>
    <row r="10" spans="2:11" ht="14.25" customHeight="1">
      <c r="D10" s="48" t="s">
        <v>44</v>
      </c>
      <c r="E10" s="48"/>
      <c r="G10" s="59"/>
      <c r="H10" s="62"/>
      <c r="I10" s="60"/>
    </row>
    <row r="11" spans="2:11">
      <c r="B11" s="47" t="s">
        <v>46</v>
      </c>
      <c r="D11" s="53">
        <f>B12*IF(E4="LRS",LRS_storage_price,GRS_storage_price)</f>
        <v>33.744720000000001</v>
      </c>
      <c r="E11" s="54"/>
    </row>
    <row r="12" spans="2:11">
      <c r="B12" s="64">
        <v>1406.03</v>
      </c>
      <c r="D12" s="55"/>
      <c r="E12" s="56"/>
    </row>
    <row r="16" spans="2:11">
      <c r="G16" s="66" t="s">
        <v>47</v>
      </c>
      <c r="H16" s="66"/>
      <c r="I16" s="66"/>
      <c r="J16" s="66"/>
      <c r="K16" s="66"/>
    </row>
  </sheetData>
  <mergeCells count="7">
    <mergeCell ref="G16:K16"/>
    <mergeCell ref="D7:E8"/>
    <mergeCell ref="D11:E12"/>
    <mergeCell ref="D6:E6"/>
    <mergeCell ref="D10:E10"/>
    <mergeCell ref="G9:I10"/>
    <mergeCell ref="B2:F2"/>
  </mergeCells>
  <dataValidations count="1">
    <dataValidation type="list" allowBlank="1" showInputMessage="1" showErrorMessage="1" sqref="E4">
      <formula1>"LRS,GRS"</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LICENSE</vt:lpstr>
      <vt:lpstr>README</vt:lpstr>
      <vt:lpstr>Azure Backup price estimate</vt:lpstr>
      <vt:lpstr>PS script for DPM sources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Aashish Ramdas</dc:creator>
  <cp:lastModifiedBy>Aashish Ramdas</cp:lastModifiedBy>
  <dcterms:created xsi:type="dcterms:W3CDTF">2015-02-16T09:23:46Z</dcterms:created>
  <dcterms:modified xsi:type="dcterms:W3CDTF">2015-03-31T13:48:42Z</dcterms:modified>
</cp:coreProperties>
</file>